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1865" tabRatio="807"/>
  </bookViews>
  <sheets>
    <sheet name="Հավելված N 1, աղ N 4" sheetId="8" r:id="rId1"/>
  </sheets>
  <definedNames>
    <definedName name="_xlnm.Print_Area" localSheetId="0">'Հավելված N 1, աղ N 4'!$A$1:$F$105</definedName>
    <definedName name="_xlnm.Print_Titles" localSheetId="0">'Հավելված N 1, աղ N 4'!$6:$7</definedName>
    <definedName name="Z_13F83A3E_B6D8_42AC_B920_567484E5956F_.wvu.Cols" localSheetId="0" hidden="1">'Հավելված N 1, աղ N 4'!#REF!,'Հավելված N 1, աղ N 4'!#REF!</definedName>
    <definedName name="Z_13F83A3E_B6D8_42AC_B920_567484E5956F_.wvu.PrintArea" localSheetId="0" hidden="1">'Հավելված N 1, աղ N 4'!$A$1:$F$47</definedName>
    <definedName name="Z_15B1EF34_1112_4495_91A9_A2B9971866BB_.wvu.Cols" localSheetId="0" hidden="1">'Հավելված N 1, աղ N 4'!#REF!</definedName>
    <definedName name="Z_28FBE60C_4D80_4C3C_B7B6_E911F1BA74D6_.wvu.Cols" localSheetId="0" hidden="1">'Հավելված N 1, աղ N 4'!#REF!,'Հավելված N 1, աղ N 4'!#REF!,'Հավելված N 1, աղ N 4'!#REF!</definedName>
    <definedName name="Z_28FBE60C_4D80_4C3C_B7B6_E911F1BA74D6_.wvu.PrintArea" localSheetId="0" hidden="1">'Հավելված N 1, աղ N 4'!$A$1:$F$47</definedName>
    <definedName name="Z_28FBE60C_4D80_4C3C_B7B6_E911F1BA74D6_.wvu.PrintTitles" localSheetId="0" hidden="1">'Հավելված N 1, աղ N 4'!#REF!</definedName>
    <definedName name="Z_6E1D33A1_9AEB_4C8B_97E5_3DA8F987F057_.wvu.PrintArea" localSheetId="0" hidden="1">'Հավելված N 1, աղ N 4'!$A$1:$F$47</definedName>
    <definedName name="Z_6E1D33A1_9AEB_4C8B_97E5_3DA8F987F057_.wvu.Rows" localSheetId="0" hidden="1">'Հավելված N 1, աղ N 4'!$1:$3</definedName>
    <definedName name="Z_7F2E6424_D063_4EBF_A186_A35F70A8524B_.wvu.PrintArea" localSheetId="0" hidden="1">'Հավելված N 1, աղ N 4'!$A$1:$F$47</definedName>
    <definedName name="Z_7F2E6424_D063_4EBF_A186_A35F70A8524B_.wvu.Rows" localSheetId="0" hidden="1">'Հավելված N 1, աղ N 4'!$1:$3</definedName>
    <definedName name="Z_DE3A1748_A9E6_4267_90C4_BD50F66A61E4_.wvu.PrintArea" localSheetId="0" hidden="1">'Հավելված N 1, աղ N 4'!$A$1:$F$47</definedName>
    <definedName name="Z_DE3A1748_A9E6_4267_90C4_BD50F66A61E4_.wvu.Rows" localSheetId="0" hidden="1">'Հավելված N 1, աղ N 4'!$1:$3</definedName>
  </definedNames>
  <calcPr calcId="162913"/>
  <customWorkbookViews>
    <customWorkbookView name="Anna Ohanyan - Personal View" guid="{13F83A3E-B6D8-42AC-B920-567484E5956F}" mergeInterval="0" personalView="1" xWindow="-8" yWindow="14" windowWidth="1436" windowHeight="749" tabRatio="807" activeSheetId="5"/>
    <customWorkbookView name="Evelina Grigoryan - Personal View" guid="{28FBE60C-4D80-4C3C-B7B6-E911F1BA74D6}" mergeInterval="0" personalView="1" maximized="1" xWindow="-8" yWindow="-8" windowWidth="1936" windowHeight="1056" activeSheetId="5"/>
    <customWorkbookView name="MinFin - Personal View" guid="{7F2E6424-D063-4EBF-A186-A35F70A8524B}" mergeInterval="0" personalView="1" maximized="1" windowWidth="1276" windowHeight="745" activeSheetId="1"/>
    <customWorkbookView name="Hayser Gasparyan - Personal View" guid="{F0F134FE-9C18-4748-B429-D21757D5744A}" mergeInterval="0" personalView="1" maximized="1" windowWidth="1916" windowHeight="761" activeSheetId="3"/>
    <customWorkbookView name="HVahag - Personal View" guid="{93977DF1-9257-46C1-B7FD-F00030EC9C9B}" mergeInterval="0" personalView="1" maximized="1" windowWidth="1020" windowHeight="592" tabRatio="837" activeSheetId="1"/>
    <customWorkbookView name="Annao - Personal View" guid="{5C721925-9BB2-4481-82DF-CF89B1EE6F99}" mergeInterval="0" personalView="1" maximized="1" windowWidth="796" windowHeight="402" tabRatio="840" activeSheetId="4"/>
    <customWorkbookView name="agrigor - Personal View" guid="{894C4CF8-E322-4B2B-B587-240EABA25548}" mergeInterval="0" personalView="1" maximized="1" windowWidth="1436" windowHeight="754" tabRatio="865" activeSheetId="1"/>
    <customWorkbookView name="msuzana - Personal View" guid="{BF30329F-7100-4B05-BF66-6F828BC87560}" mergeInterval="0" personalView="1" maximized="1" windowWidth="1276" windowHeight="859" tabRatio="837" activeSheetId="1"/>
    <customWorkbookView name="SArpi - Personal View" guid="{2345E28A-6285-4154-A5CF-6D585E461BD6}" mergeInterval="0" personalView="1" maximized="1" windowWidth="1020" windowHeight="596" activeSheetId="1"/>
    <customWorkbookView name="MNaira - Personal View" guid="{2DE5A455-A485-495A-8DB0-667144F0C1F8}" mergeInterval="0" personalView="1" maximized="1" windowWidth="1020" windowHeight="543" tabRatio="842" activeSheetId="1"/>
    <customWorkbookView name="ghayser - Personal View" guid="{A6B5AF61-3216-4B91-8050-F59FEA595D5A}" mergeInterval="0" personalView="1" maximized="1" windowWidth="1436" windowHeight="754" tabRatio="837" activeSheetId="1"/>
    <customWorkbookView name="anna.ohanyan - Personal View" guid="{73AE7F0F-2263-4309-B8BF-1CE4EEECA809}" mergeInterval="0" personalView="1" maximized="1" windowWidth="1020" windowHeight="596" tabRatio="654" activeSheetId="5"/>
    <customWorkbookView name="Ani.Khanaghyan - Personal View" guid="{F88E1BEB-04FA-4FE4-87E9-D00EB46CAB62}" mergeInterval="0" personalView="1" maximized="1" xWindow="1" yWindow="1" windowWidth="1280" windowHeight="776" activeSheetId="4"/>
    <customWorkbookView name="user - Personal View" guid="{50CF37FC-883F-4031-B543-8A37F4EE412E}" mergeInterval="0" personalView="1" maximized="1" windowWidth="1020" windowHeight="509" activeSheetId="3"/>
    <customWorkbookView name="Evelina.Grigoryan - Personal View" guid="{6E1D33A1-9AEB-4C8B-97E5-3DA8F987F057}" mergeInterval="0" personalView="1" maximized="1" windowWidth="1436" windowHeight="736" activeSheetId="1"/>
    <customWorkbookView name="Yelena_Khachatryan - Personal View" guid="{DE3A1748-A9E6-4267-90C4-BD50F66A61E4}" mergeInterval="0" personalView="1" maximized="1" xWindow="1" yWindow="1" windowWidth="1280" windowHeight="776" activeSheetId="1"/>
    <customWorkbookView name="Elena Khachatryan - Personal View" guid="{15B1EF34-1112-4495-91A9-A2B9971866BB}" mergeInterval="0" personalView="1" maximized="1" xWindow="-8" yWindow="-8" windowWidth="1936" windowHeight="1056" activeSheetId="5"/>
    <customWorkbookView name="Arpenik Sahradyan - Personal View" guid="{2886B1C7-7EFC-4B79-86A0-EA37786F19B2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D22" i="8" l="1"/>
  <c r="D17" i="8" l="1"/>
  <c r="D18" i="8"/>
  <c r="E91" i="8" l="1"/>
  <c r="E87" i="8"/>
  <c r="E83" i="8"/>
  <c r="E78" i="8"/>
  <c r="E68" i="8"/>
  <c r="E49" i="8"/>
  <c r="E42" i="8"/>
  <c r="F30" i="8"/>
  <c r="E30" i="8" l="1"/>
  <c r="D41" i="8" l="1"/>
  <c r="D40" i="8"/>
  <c r="D82" i="8" l="1"/>
  <c r="D81" i="8"/>
  <c r="D80" i="8"/>
  <c r="F78" i="8"/>
  <c r="E77" i="8"/>
  <c r="D78" i="8" l="1"/>
  <c r="F49" i="8" l="1"/>
  <c r="D65" i="8"/>
  <c r="D66" i="8"/>
  <c r="D30" i="8"/>
  <c r="D24" i="8"/>
  <c r="F42" i="8" l="1"/>
  <c r="D48" i="8"/>
  <c r="D53" i="8" l="1"/>
  <c r="D54" i="8" l="1"/>
  <c r="D51" i="8" l="1"/>
  <c r="D52" i="8"/>
  <c r="D64" i="8" l="1"/>
  <c r="D39" i="8"/>
  <c r="D33" i="8"/>
  <c r="D34" i="8"/>
  <c r="D35" i="8"/>
  <c r="D36" i="8"/>
  <c r="D37" i="8"/>
  <c r="D38" i="8"/>
  <c r="F101" i="8" l="1"/>
  <c r="E101" i="8"/>
  <c r="D105" i="8"/>
  <c r="F97" i="8"/>
  <c r="E97" i="8"/>
  <c r="D99" i="8"/>
  <c r="D47" i="8"/>
  <c r="D46" i="8"/>
  <c r="D45" i="8"/>
  <c r="D44" i="8"/>
  <c r="F68" i="8"/>
  <c r="F91" i="8"/>
  <c r="F87" i="8"/>
  <c r="F83" i="8"/>
  <c r="F73" i="8"/>
  <c r="E73" i="8"/>
  <c r="F26" i="8"/>
  <c r="E26" i="8"/>
  <c r="F19" i="8"/>
  <c r="E19" i="8"/>
  <c r="F15" i="8"/>
  <c r="E15" i="8"/>
  <c r="F10" i="8"/>
  <c r="F9" i="8" s="1"/>
  <c r="E10" i="8"/>
  <c r="E9" i="8" s="1"/>
  <c r="D12" i="8"/>
  <c r="D13" i="8"/>
  <c r="D104" i="8"/>
  <c r="D103" i="8"/>
  <c r="D32" i="8"/>
  <c r="D55" i="8"/>
  <c r="D57" i="8"/>
  <c r="D59" i="8"/>
  <c r="D63" i="8"/>
  <c r="D61" i="8"/>
  <c r="D93" i="8"/>
  <c r="D94" i="8"/>
  <c r="D95" i="8"/>
  <c r="D29" i="8"/>
  <c r="D28" i="8"/>
  <c r="D25" i="8"/>
  <c r="D23" i="8"/>
  <c r="D21" i="8"/>
  <c r="D62" i="8"/>
  <c r="D60" i="8"/>
  <c r="D58" i="8"/>
  <c r="D56" i="8"/>
  <c r="D86" i="8"/>
  <c r="D85" i="8"/>
  <c r="D76" i="8"/>
  <c r="D75" i="8"/>
  <c r="D90" i="8"/>
  <c r="D89" i="8"/>
  <c r="D71" i="8"/>
  <c r="D70" i="8"/>
  <c r="F77" i="8" l="1"/>
  <c r="F14" i="8"/>
  <c r="E14" i="8"/>
  <c r="E72" i="8"/>
  <c r="E67" i="8"/>
  <c r="E96" i="8"/>
  <c r="F72" i="8"/>
  <c r="F96" i="8"/>
  <c r="F100" i="8"/>
  <c r="E100" i="8"/>
  <c r="D83" i="8"/>
  <c r="D91" i="8"/>
  <c r="D26" i="8"/>
  <c r="D49" i="8"/>
  <c r="D68" i="8"/>
  <c r="D15" i="8"/>
  <c r="D19" i="8"/>
  <c r="D73" i="8"/>
  <c r="D10" i="8"/>
  <c r="D87" i="8"/>
  <c r="D42" i="8"/>
  <c r="F67" i="8"/>
  <c r="D101" i="8"/>
  <c r="D97" i="8"/>
  <c r="E8" i="8" l="1"/>
  <c r="F8" i="8"/>
  <c r="D96" i="8"/>
  <c r="D72" i="8"/>
  <c r="D67" i="8"/>
  <c r="D100" i="8"/>
  <c r="D9" i="8"/>
  <c r="D77" i="8"/>
  <c r="D14" i="8"/>
  <c r="D8" i="8" l="1"/>
</calcChain>
</file>

<file path=xl/sharedStrings.xml><?xml version="1.0" encoding="utf-8"?>
<sst xmlns="http://schemas.openxmlformats.org/spreadsheetml/2006/main" count="185" uniqueCount="147">
  <si>
    <t xml:space="preserve"> Ընդամենը </t>
  </si>
  <si>
    <t xml:space="preserve"> այդ թվում </t>
  </si>
  <si>
    <t xml:space="preserve"> Վարկային միջոցներ </t>
  </si>
  <si>
    <t xml:space="preserve"> Համաֆինան_x000D_-
սավորում </t>
  </si>
  <si>
    <t>Հավելված N 1</t>
  </si>
  <si>
    <t>Ծրագիր</t>
  </si>
  <si>
    <t>Միջոցառում</t>
  </si>
  <si>
    <t>11001</t>
  </si>
  <si>
    <t>Ծրագրային դասիչ</t>
  </si>
  <si>
    <t>Բյուջետային գլխավոր կարգադրիչների, ծրագրերի և միջոցառումների անվանումները</t>
  </si>
  <si>
    <t>ԸՆԴԱՄԵՆԸ 
այդ թվում</t>
  </si>
  <si>
    <t xml:space="preserve"> այդ թվում` </t>
  </si>
  <si>
    <t>32001</t>
  </si>
  <si>
    <t>11002</t>
  </si>
  <si>
    <t>32002</t>
  </si>
  <si>
    <t>ՀՀ ՎԱՐՉԱՊԵՏԻ ԱՇԽԱՏԱԿԱԶՄ</t>
  </si>
  <si>
    <t>ՀՀ  ԱՌՈՂՋԱՊԱՀՈՒԹՅԱՆ ՆԱԽԱՐԱՐՈՒԹՅՈՒՆ</t>
  </si>
  <si>
    <t>11004</t>
  </si>
  <si>
    <t>1157</t>
  </si>
  <si>
    <t>Քաղաքային զարգացում</t>
  </si>
  <si>
    <t>12003</t>
  </si>
  <si>
    <t>12012</t>
  </si>
  <si>
    <t>12013</t>
  </si>
  <si>
    <t>12017</t>
  </si>
  <si>
    <t>Վերակառուցման և զարգացման եվրոպական բանկի աջակցությամբ իրականացվող Գյումրու քաղաքային ճանապարհների ծրագիր</t>
  </si>
  <si>
    <t>1189</t>
  </si>
  <si>
    <t>Դպրոցների սեյսմիկ անվտանգության մակարդակի բարձրացման ծրագիր</t>
  </si>
  <si>
    <t>Ասիական զարգացման բանկի աջակցությամբ իրականացվող դպրոցների սեյսմիկ պաշտպանության ծրագրի կառավարում</t>
  </si>
  <si>
    <t>1086</t>
  </si>
  <si>
    <t>Գյուղական ենթակառուցվածքների վերականգնում և զարգացում</t>
  </si>
  <si>
    <t>Համաշխարհային բանկի աջակցությամբ իրականացվող Համայնքների գյուղատնտեսական ռեսուրսների կառավարման և մրցունակության երկրորդ ծրագրի համակարգում և ղեկավարում</t>
  </si>
  <si>
    <t>Համաշխարհային բանկի աջակցությամբ իրականացվող Համայնքների գյուղատնտեսական ռեսուրսների կառավարման և մրցունակության երկրորդ ծրագրի շրջանակներում տրանսֆերտների տրամադրում գյուղական ենթակառուցվածքների վերականգնման և/կամ զարգացման նպատակով</t>
  </si>
  <si>
    <t>1134</t>
  </si>
  <si>
    <t>Ենթակառուցվածքների և գյուղական ֆինանսավորման աջակցություն</t>
  </si>
  <si>
    <t>12001</t>
  </si>
  <si>
    <t>1049</t>
  </si>
  <si>
    <t>Ճանապարհային ցանցի բարելավում</t>
  </si>
  <si>
    <t>11005</t>
  </si>
  <si>
    <t>11006</t>
  </si>
  <si>
    <t>11007</t>
  </si>
  <si>
    <t>Ասիական զարգացման բանկի աջակցությամբ իրականացվող Հայաստան-Վրաստան սահմանային տարածաշրջանային ճանապարհի (Մ6 Վանաձոր-Բագրատաշեն) բարելավման ծրագրի համակարգում և կառավարում</t>
  </si>
  <si>
    <t>11008</t>
  </si>
  <si>
    <t>11009</t>
  </si>
  <si>
    <t>Վերակառուցման և զարգացման եվրոպական բանկի աջակցությամբ իրականացվող ՀՀ պետական սահմանի Բագրատաշեն անցման կետի կամրջի վերակառուցման ծրագրի համակարգում և կառավարում</t>
  </si>
  <si>
    <t>11010</t>
  </si>
  <si>
    <t>11011</t>
  </si>
  <si>
    <t>Եվրասիական զարգացման բանկի աջակցությամբ իրականացվող Հյուսիս-հարավ միջանցքի զարգացման ծրագրի համակարգում և կառավարում</t>
  </si>
  <si>
    <t>11012</t>
  </si>
  <si>
    <t>21004</t>
  </si>
  <si>
    <t>21006</t>
  </si>
  <si>
    <t>Ասիական զարգացման բանկի աջակցությամբ իրականացվող Հյուսիս-հարավ միջանցքի զարգացման վարկային ծրագիր, Տրանշ 2</t>
  </si>
  <si>
    <t>Վերակառուցման և զարգացման եվրոպական բանկի աջակցությամբ իրականացվող ՀՀ պետական սահմանի Բագրատաշեն անցման կետի կամրջի վերակառուցման վարկային ծրագիր</t>
  </si>
  <si>
    <t>21008</t>
  </si>
  <si>
    <t>21009</t>
  </si>
  <si>
    <t>Եվրոպական ներդրումային բանկի աջակցությամբ իրականացվող Հյուսիս-հարավ միջանցքի զարգացման վարկային ծրագիր, Տրանշ 3</t>
  </si>
  <si>
    <t>Ասիական զարգացման բանկի աջակցությամբ իրականացվող Հյուսիս-հարավ միջանցքի զարգացման վարկային ծրագիր, Տրանշ 3</t>
  </si>
  <si>
    <t>21011</t>
  </si>
  <si>
    <t>1053</t>
  </si>
  <si>
    <t>Առողջապահության համակարգի արդիականացման և արդյունավետության բարձրացման ծրագիր</t>
  </si>
  <si>
    <t xml:space="preserve">Համաշխարհային բանկի աջակցությամբ իրականացվող Ոչ վարակիչ հիվանդությունների կանխարգելման և վերահսկման ծրագիր </t>
  </si>
  <si>
    <t xml:space="preserve">Համաշխարհային բանկի աջակցությամբ իրականացվող Ոչ վարակիչ հիվանդությունների կանխարգելման և վերահսկման ծրագրի շրջանակներում շենքային պայմանների բարելավում </t>
  </si>
  <si>
    <t>1192</t>
  </si>
  <si>
    <t>Կրթության որակի ապահովում</t>
  </si>
  <si>
    <t>Համաշխարհային բանկի կողմից իրականացվող «Կրթության բարելավում» վարկային ծրագիր</t>
  </si>
  <si>
    <t>1004</t>
  </si>
  <si>
    <t>Ոռոգման համակարգի առողջացում</t>
  </si>
  <si>
    <t>Եվրասիական զարգացման բանկի աջակցությամբ իրականացվող ոռոգման համակարգերի զարգացման ծրագրի խորհրդատվություն և կառավարում</t>
  </si>
  <si>
    <t>Ֆրանսիայի Հանրապետության կառավարության աջակցությամբ իրականացվող Վեդու ջրամբարի կառուցման ծրագրի խորհրդատվություն և կառավարում</t>
  </si>
  <si>
    <t xml:space="preserve">Գերմանիայի զարգացման վարկերի բանկի աջակցությամբ իրականացվող Ախուրյան գետի ջրային ռեսուրսների ինտեգրացված կառավարման ծրագրի երկրորդ փուլի խորհրդատվություն և կառավարում </t>
  </si>
  <si>
    <t>31003</t>
  </si>
  <si>
    <t>31005</t>
  </si>
  <si>
    <t>31001</t>
  </si>
  <si>
    <t>31004</t>
  </si>
  <si>
    <t>1072</t>
  </si>
  <si>
    <t>Եվրոպական ներդրումային բանկի աջակցությամբ իրականացվող Երևանի ջրամատակարարման բարելավման ծրագիր</t>
  </si>
  <si>
    <t>31002</t>
  </si>
  <si>
    <t>31006</t>
  </si>
  <si>
    <t>1018</t>
  </si>
  <si>
    <t>Պետական հատվածի արդիականացման ծրագիր</t>
  </si>
  <si>
    <t>Սոցիալական պաշտպանության համակարգի բարեփոխումներ</t>
  </si>
  <si>
    <t xml:space="preserve">Համաշխարհային բանկի աջակցությամբ իրականացվող սոցիալական պաշտպանության ոլորտի վարչարարության երկրորդ ծրագիր
</t>
  </si>
  <si>
    <t>ՀՀ ԱՇԽԱՏԱՆՔԻ ԵՎ ՍՈՑԻԱԼԱԿԱՆ ՀԱՐՑԵՐԻ ՆԱԽԱՐԱՐՈՒԹՅՈՒՆ</t>
  </si>
  <si>
    <t>1019</t>
  </si>
  <si>
    <t xml:space="preserve">Սոցիալական ներդրումների և տեղական զարգացման ծրագիր
</t>
  </si>
  <si>
    <t xml:space="preserve">Համաշխարհային բանկի աջակցությամբ իրականացվող Տարածքային զարգացման հիմնադրամի ծրագրի կառավարում
</t>
  </si>
  <si>
    <t>1190</t>
  </si>
  <si>
    <t>1206</t>
  </si>
  <si>
    <t>ՀՀ  ՊԱՇՏՊԱՆՈՒԹՅԱՆ ՆԱԽԱՐԱՐՈՒԹՅՈՒՆ</t>
  </si>
  <si>
    <t>1169</t>
  </si>
  <si>
    <t>Համաշխարհային բանկի աջակցությամբ իրականացվող Տեղական տնտեսության և ենթակառուցվածքների զարգացման  ծրագրի կառավարում</t>
  </si>
  <si>
    <t>Զբոսաշրջության զարգացման ծրագիր</t>
  </si>
  <si>
    <t xml:space="preserve">Համաշխարհային բանկի աջակցությամբ իրականացվող Պետական հատվածի արդիականացման երրորդ  ծրագրի շրջանակներում էլեկտրոնային կառավարման համակարգերի և սարքավորումների ձեռքբերում
</t>
  </si>
  <si>
    <t xml:space="preserve">Համաշխարհային բանկի աջակցությամբ իրականացվող Պետական հատվածի արդիականացման երրորդ ծրագիր
</t>
  </si>
  <si>
    <t>Ասիական զարգացման բանկի աջակցությամբ իրականացվող դպրոցների սեյսմիկ պաշտպանության ծրագրի շրջանակներում ՀՀ դպրոցների սեյսմիկ անվտանգության բարելավմանն ուղղված միջոցառումներ</t>
  </si>
  <si>
    <t>Ասիական զարգացման բանկի աջակցությամբ իրականացվող  Մ6 Վանաձոր-Ալավերդի-Վրաստանի սահման միջպետական նշանակության ճանապարհի ծրագրի կառուցում և հիմնանորոգում</t>
  </si>
  <si>
    <t>Համաշխարհային բանկի աջակցությամբ իրականացվող Սոցիալական պաշտպանության վարչարարության երկրորդ ծրագրի շրջանակներում սարքավորումների, ծրագրային ապահովման և աշխատանքային միջավայրի արդիականացում</t>
  </si>
  <si>
    <t>Համաշխարհային բանկի աջակցությամբ իրականացվող  Սոցիալական պաշտպանության ոլորտի վարչարարության երկրորդ  ծրագրի շրջանակներում շենքերի և շինությունների հիմնանորոգում</t>
  </si>
  <si>
    <t>Ջրամատակարարման և ջրահեռացման բարելավում</t>
  </si>
  <si>
    <t>հազար դրամ</t>
  </si>
  <si>
    <t>Ռուսաստանի Դաշնության կողմից տրամադրված պետական արտահանման երկրորդ վարկի հաշվին ռուսական արտադրության անհրաժեշտ ինժեներական և ավտոմոբիլային տեխնիկայով ապահովում</t>
  </si>
  <si>
    <t>Համաշխարհային բանկի աջակցությամբ իրականացվող  Տարածքային զարգացման հիմնադրամի ծրագրի շրջանակներում ՀՀ տարածքներում ջրագծերի, առողջապահության, կրթության, մշակույթի, հատուկ խնամքի և  ենթակառուցվածքների ոլորտի վերականգնման և  շինարարության աշխատանքներ</t>
  </si>
  <si>
    <t>Համաշխարհային բանկի աջակցությամբ իրականացվող Տեղական տնտեսության և ենթակառուցվածքների զարգացման  ծրագրի շրջանակներում ՀՀ տարբեր մարզերում զբոսաշրջության հետ կապված ենթակառուցվածքների բարելավմանն ուղղված միջոցառումներ</t>
  </si>
  <si>
    <t>Ֆրանսիայի Հանրապետության կառավարության աջակցությամբ իրականացվող Վեդու ջրամբարի կառուցում</t>
  </si>
  <si>
    <t>Եվրասիական զարգացման բանկի աջակցությամբ իրականացվող Ոռոգման համակարգերի զարգացման ծրագրի շրջանակներում ջրային տնտեսության ենթակառուցվածքների հիմնանորոգում</t>
  </si>
  <si>
    <t>Գերմանիայի զարգացման վարկերի բանկի աջակցությամբ իրականացվող Ախուրյան գետի ջրային ռեսուրսների ինտեգրացված կառավարում ծրագրի խորհրդատվություն և կառավարում</t>
  </si>
  <si>
    <t>Գերմանիայի զարգացման բանկի աջակցությամբ իրականացվող Ախուրյան գետի ջրային ռեսուրսների ինտեգրված կառավարման ծրագրի շրջանակներում ջրային տնտեսության ենթակառուցվածքների հիմնանորոգում</t>
  </si>
  <si>
    <t>Եվրոպական ներդրումային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</t>
  </si>
  <si>
    <t>Համաշխարհային բանկի աջակցությամբ իրականացվող «Կրթության բարելավման ծրագիր» ծրագրի շրջանակներում կապիտալ ներդրումներ ավագ, միջնակարգ և հիմնական դպրոցներում և կրթության ոլորտի կազմակերպությունում</t>
  </si>
  <si>
    <t>Ասիական զարգացման բանկի աջակցությամբ իրականացվող Հյուսիս-հարավ միջանցքի զարգացման ծրագրի համակարգում և կառավարում  (Տրանշ 2)</t>
  </si>
  <si>
    <t>Ասիական զարգացման բանկի աջակցությամբ իրականացվող Հյուսիս-հարավ միջանցքի զարգացման ծրագրի համակարգում և կառավարում (Տրանշ 3)</t>
  </si>
  <si>
    <t>Եվրոպակական ներդրումային բանկի աջակցությամբ իրականացվող Երևանի ջրամատակարարման բարելավման ծրագրի շրջանակներում ջրամատակարարման և ջրահեռացման ենթակառուցվածքների հիմնանորոգում</t>
  </si>
  <si>
    <t xml:space="preserve">Գերմանիայի զարգացման վարկերի բանկի աջակցությամբ իրականացվող ջրամատակարարման և ջրահեռացման ենթակառուցվածքների վերականգնման ծրագրի երրորդ փուլի շրջանակներում ջրամատակարարման և ջրահեռացման ենթակառուցվածքների հիմնանորոգում </t>
  </si>
  <si>
    <t>Գյուղատնտեսության զարգացման միջազգային հիմնադրամի աջակցությամբ իրականացվող ‹‹Ենթակառուցվածքների և գյուղական ֆինանսավորման աջակցություն›› վարկային ծրագիր</t>
  </si>
  <si>
    <t xml:space="preserve">ՕՊԵԿ զարգացման միջազգային հիմնադրամի աջակցությամբ իրականացվող  ‹‹Ենթակառուցվածքների և գյուղական ֆինանսավորման աջակցություն›› վարկային ծրագիր </t>
  </si>
  <si>
    <t>ՕՊԵԿ զարգացման միջազգային հիմնադրամի աջակցությամբ իրականացվող ‹‹Ենթակառուցվածքների և գյուղական ֆինանսավորման աջակցություն›› վարկային ծրագրի շրջանակներում ոռոգման և ջրամատակարարման համակարգերի վերակառուցում</t>
  </si>
  <si>
    <t>Աղյուսակ N 4</t>
  </si>
  <si>
    <t>Գերմանիայի զարգացման բանկի աջակցությամբ իրականացվող Ախուրյան գետի ջրային ռեսուրսների ինտեգրված կառավարման ծրագրի երկրորդ փուլի շրջանակներում ջրային տնտեսության ենթակառուցվածքների հիմնանորոգում</t>
  </si>
  <si>
    <t>21012</t>
  </si>
  <si>
    <t xml:space="preserve">Եվրասիական զարգացման բանկի աջակցությամբ իրականացվող Հյուսիս-հարավ միջանցքի զարգացման ծրագիր </t>
  </si>
  <si>
    <t xml:space="preserve"> Համաշխարհային բանկի աջակցությամբ իրականացվող Կենսական նշանակության ճանապարհային ցանցի բարելավման ծրագրի շրջանակներում համակարգում և կառավարում</t>
  </si>
  <si>
    <t>Համաշխարհային բանկի աջակցությամբ իրականացվող Կենսական նշանակության ճանապարհային ցանցի բարելավման լրացուցիչ ծրագրի շրջանակներում համակարգում և կառավարում</t>
  </si>
  <si>
    <t>21003</t>
  </si>
  <si>
    <t>Համաշխարհային բանկի աջակցությամբ իրականացվող Կենսական նշանակության ճանապարհային ցանցի բարելավման լրացուցիչ ծրագրի շրջանակներում ավտոճանապարհների բարեկարգման աշխատանքներ</t>
  </si>
  <si>
    <t>ՀՀ ԷԿՈՆՈՄԻԿԱՅԻ ՆԱԽԱՐԱՐՈՒԹՅՈՒՆ</t>
  </si>
  <si>
    <t>ՀՀ  ՏԱՐԱԾՔԱՅԻՆ ԿԱՌԱՎԱՐՄԱՆ ԵՎ ԵՆԹԱԿԱՌՈՒՑՎԱԾՔՆԵՐԻ ՆԱԽԱՐԱՐՈՒԹՅՈՒՆ</t>
  </si>
  <si>
    <t>Գերմանիայի զարգացման վարկերի բանկի աջակցությամբ իրականացվող ջրամատակարարման և ջրահեռացման ենթակառուցվածքների վերականգնման ծրագրի երրորդ փուլ</t>
  </si>
  <si>
    <t>Ասիական զարգացման բանկի աջակցությամբ իրականացվող քաղաքային ենթակառուցվածքների և քաղաքի կայուն զարգացման ներդրումային ծրագրի համակարգում և կառավարում</t>
  </si>
  <si>
    <t>Ասիական զարգացման բանկի աջակցությամբ իրականացվող քաղաքային ենթակառուցվածքների և քաղաքի կայուն զարգացման ներդրումային երկրորդ ծրագրի համակարգում և կառավարում</t>
  </si>
  <si>
    <t>21013</t>
  </si>
  <si>
    <t>Համաշխարհային բանկի աջակցությամբ իրականացվող կենսական նշանակության  ճանապարհային ցանցի բարելավման երկրորդ լրացուցիչ ծրագրի շրջանակներում ավտոճանապարհների բարեկարգման աշխատանքներ</t>
  </si>
  <si>
    <t>11014</t>
  </si>
  <si>
    <t>Համաշխարհային բանկի աջակցությամբ իրականացվող Կենսական նշանակության
 ճանապարհային ցանցի բարելավման երկրորդ լրացուցիչ ֆինանսավորման ծրագրի համակարգում և կառավարում</t>
  </si>
  <si>
    <t>1165</t>
  </si>
  <si>
    <t>Ներդրումների և արտահանման խթանման ծրագիր</t>
  </si>
  <si>
    <t xml:space="preserve">Համաշխարհային բանկի աջակցությամբ իրականացվող առևտրի և ենթակառուցվածքների զարգացման ծրագիր
</t>
  </si>
  <si>
    <t>Համաշխարհային բանկի աջակցությամբ իրականացվող առևտրի և ենթակառուցվածքների զարգացման ծրագրի շրջանակներում շենքերի և շինությունների հիմնանորոգում</t>
  </si>
  <si>
    <t xml:space="preserve">Համաշխարհային բանկի աջակցությամբ իրականացվող առևտրի և ենթակառուցվածքների զարգացման ծրագրի շրջանակներում սարքավորումների ձեռքբերում
</t>
  </si>
  <si>
    <t xml:space="preserve"> Գերմանիայի զարգացման վարկերի բանկի աջակցությամբ իրականացվող Ախուրյան գետի ջրային ռեսուրսների ինտեգրացված կառավարում փուլ 1 ծրագրով Ջրաձոր գյուղի վերաբնակեցման գործողությունների խորհրդատվություն և կառավարում</t>
  </si>
  <si>
    <t xml:space="preserve"> Գերմանիայի զարգացման բանկի աջակցությամբ իրականացվող Ախուրյան գետի ջրային ռեսուրսների ինտեգրված կառավարման փուլ 1 ծրագրով Ջրաձոր գյուղի վերաբնակեցման համար ենթակառուցվածքների և բնակելի տների կառուցում</t>
  </si>
  <si>
    <t>12002</t>
  </si>
  <si>
    <t>ՀՀ պաշտպանության ապահովում</t>
  </si>
  <si>
    <t>ՀՀ  ԿՐԹՈՒԹՅԱՆ, ԳԻՏՈՒԹՅԱՆ,  ՄՇԱԿՈՒՅԹԻ ԵՎ ՍՊՈՐՏԻ ՆԱԽԱՐԱՐՈՒԹՅՈՒՆ</t>
  </si>
  <si>
    <t>ՕՏԱՐԵՐԿՐՅԱ ՊԵՏՈՒԹՅՈՒՆՆԵՐԻ ԵՎ ՄԻՋԱԶԳԱՅԻՆ ԿԱԶՄԱԿԵՐՊՈՒԹՅՈՒՆՆԵՐԻ ԱՋԱԿՑՈՒԹՅԱՄԲ ԻՐԱԿԱՆԱՑՎՈՂ ՎԱՐԿԱՅԻՆ ԾՐԱԳՐԵՐԻ ԵՎ ՄԻՋՈՑԱՌՈՒՄՆԵՐԻ 2020 ԹՎԱԿԱՆԻ ԾԱԽՍԵՐԻ ՎԵՐԱԲԵՐՅԱԼ</t>
  </si>
  <si>
    <t>12020</t>
  </si>
  <si>
    <t>12021</t>
  </si>
  <si>
    <t>Ասիական զարգացման բանկի աջակցությամբ իրականացվող քաղաքային ենթակառուցվածքների և քաղաքի կայուն զարգացման ներդրումային ծրագրի շրջանակներում ճանապարհային շինարարություն</t>
  </si>
  <si>
    <t>Ասիական զարգացման բանկի աջակցությամբ իրականացվող քաղաքային ենթակառուցվածքների և քաղաքի կայուն զարգացման ներդրումային երկրորդ ծրագրի շրջանակներում ճանապարհային շինարարություն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</si>
</sst>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_);_(@_)"/>
  </numFmts>
  <fonts count="13">
    <font>
      <sz val="10"/>
      <name val="Times Armenian"/>
    </font>
    <font>
      <sz val="11"/>
      <color theme="1"/>
      <name val="Calibri"/>
      <family val="2"/>
      <scheme val="minor"/>
    </font>
    <font>
      <sz val="10"/>
      <name val="Times Armenian"/>
      <family val="1"/>
    </font>
    <font>
      <sz val="11"/>
      <name val="Times Armenian"/>
      <family val="1"/>
    </font>
    <font>
      <sz val="10"/>
      <name val="Times Armenian"/>
      <family val="1"/>
    </font>
    <font>
      <b/>
      <sz val="12"/>
      <name val="GHEA Grapalat"/>
      <family val="3"/>
    </font>
    <font>
      <sz val="8"/>
      <name val="Arial Armenian"/>
      <family val="2"/>
      <charset val="204"/>
    </font>
    <font>
      <b/>
      <sz val="11"/>
      <name val="GHEA Grapalat"/>
      <family val="3"/>
    </font>
    <font>
      <sz val="11"/>
      <name val="GHEA Grapalat"/>
      <family val="3"/>
    </font>
    <font>
      <b/>
      <i/>
      <sz val="11"/>
      <name val="GHEA Grapalat"/>
      <family val="3"/>
    </font>
    <font>
      <sz val="10"/>
      <color rgb="FF9C6500"/>
      <name val="Calibri"/>
      <family val="2"/>
      <scheme val="minor"/>
    </font>
    <font>
      <b/>
      <sz val="11"/>
      <color theme="0"/>
      <name val="GHEA Grapalat"/>
      <family val="3"/>
    </font>
    <font>
      <sz val="11"/>
      <color theme="0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7">
    <xf numFmtId="0" fontId="0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0" fillId="2" borderId="0" applyNumberFormat="0" applyBorder="0" applyAlignment="0" applyProtection="0"/>
    <xf numFmtId="0" fontId="4" fillId="0" borderId="0"/>
    <xf numFmtId="0" fontId="6" fillId="0" borderId="0">
      <alignment horizontal="left"/>
    </xf>
    <xf numFmtId="0" fontId="4" fillId="0" borderId="0"/>
    <xf numFmtId="0" fontId="3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11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3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/>
    <xf numFmtId="164" fontId="8" fillId="0" borderId="0" xfId="0" applyNumberFormat="1" applyFont="1" applyFill="1" applyBorder="1" applyAlignment="1">
      <alignment vertical="center" wrapText="1"/>
    </xf>
    <xf numFmtId="49" fontId="8" fillId="0" borderId="1" xfId="13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1" xfId="13" applyNumberFormat="1" applyFont="1" applyFill="1" applyBorder="1" applyAlignment="1">
      <alignment vertical="center" wrapText="1"/>
    </xf>
    <xf numFmtId="164" fontId="7" fillId="0" borderId="1" xfId="1" applyNumberFormat="1" applyFont="1" applyFill="1" applyBorder="1" applyAlignment="1">
      <alignment vertical="center" wrapText="1"/>
    </xf>
    <xf numFmtId="164" fontId="8" fillId="0" borderId="1" xfId="0" applyNumberFormat="1" applyFont="1" applyFill="1" applyBorder="1"/>
    <xf numFmtId="164" fontId="8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164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  <protection locked="0"/>
    </xf>
    <xf numFmtId="49" fontId="7" fillId="0" borderId="2" xfId="0" applyNumberFormat="1" applyFont="1" applyFill="1" applyBorder="1" applyAlignment="1" applyProtection="1">
      <alignment horizontal="center" vertical="top" wrapText="1"/>
      <protection locked="0"/>
    </xf>
    <xf numFmtId="49" fontId="7" fillId="0" borderId="3" xfId="0" applyNumberFormat="1" applyFont="1" applyFill="1" applyBorder="1" applyAlignment="1" applyProtection="1">
      <alignment horizontal="center" vertical="top" wrapText="1"/>
      <protection locked="0"/>
    </xf>
    <xf numFmtId="49" fontId="7" fillId="0" borderId="4" xfId="0" applyNumberFormat="1" applyFont="1" applyFill="1" applyBorder="1" applyAlignment="1" applyProtection="1">
      <alignment horizontal="center" vertical="top" wrapText="1"/>
      <protection locked="0"/>
    </xf>
    <xf numFmtId="49" fontId="8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center" vertical="center" wrapText="1"/>
    </xf>
  </cellXfs>
  <cellStyles count="27">
    <cellStyle name="Comma" xfId="1" builtinId="3"/>
    <cellStyle name="Comma 2" xfId="2"/>
    <cellStyle name="Comma 2 2" xfId="3"/>
    <cellStyle name="Comma 2 2 2" xfId="16"/>
    <cellStyle name="Comma 2 3" xfId="15"/>
    <cellStyle name="Comma 3" xfId="4"/>
    <cellStyle name="Comma 3 2" xfId="5"/>
    <cellStyle name="Comma 3 2 2" xfId="18"/>
    <cellStyle name="Comma 3 3" xfId="17"/>
    <cellStyle name="Comma 4" xfId="6"/>
    <cellStyle name="Comma 4 2" xfId="7"/>
    <cellStyle name="Comma 4 2 2" xfId="20"/>
    <cellStyle name="Comma 4 3" xfId="19"/>
    <cellStyle name="Comma 5" xfId="8"/>
    <cellStyle name="Comma 5 2" xfId="21"/>
    <cellStyle name="Comma 6" xfId="26"/>
    <cellStyle name="Neutral 2" xfId="9"/>
    <cellStyle name="Normal" xfId="0" builtinId="0"/>
    <cellStyle name="Normal 2" xfId="10"/>
    <cellStyle name="Normal 2 2" xfId="22"/>
    <cellStyle name="Normal 3" xfId="11"/>
    <cellStyle name="Normal 4" xfId="12"/>
    <cellStyle name="Normal 4 2" xfId="23"/>
    <cellStyle name="Normal 5" xfId="25"/>
    <cellStyle name="Normal_Book2" xfId="13"/>
    <cellStyle name="Percent 2" xfId="14"/>
    <cellStyle name="Percent 2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zoomScale="85" zoomScaleNormal="85" zoomScaleSheetLayoutView="85" workbookViewId="0">
      <selection activeCell="G8" sqref="G8"/>
    </sheetView>
  </sheetViews>
  <sheetFormatPr defaultRowHeight="16.5"/>
  <cols>
    <col min="1" max="1" width="11.140625" style="8" customWidth="1"/>
    <col min="2" max="2" width="15.28515625" style="8" customWidth="1"/>
    <col min="3" max="3" width="82.28515625" style="8" customWidth="1"/>
    <col min="4" max="4" width="19.42578125" style="8" customWidth="1"/>
    <col min="5" max="5" width="20.140625" style="8" customWidth="1"/>
    <col min="6" max="6" width="20.28515625" style="8" customWidth="1"/>
    <col min="7" max="7" width="15.85546875" style="8" customWidth="1"/>
    <col min="8" max="8" width="16.140625" style="8" customWidth="1"/>
    <col min="9" max="9" width="17.28515625" style="8" customWidth="1"/>
    <col min="10" max="10" width="29.140625" style="8" customWidth="1"/>
    <col min="11" max="11" width="15.85546875" style="8" customWidth="1"/>
    <col min="12" max="12" width="11.42578125" style="8" customWidth="1"/>
    <col min="13" max="13" width="9.140625" style="8"/>
    <col min="14" max="14" width="14.42578125" style="8" bestFit="1" customWidth="1"/>
    <col min="15" max="16384" width="9.140625" style="8"/>
  </cols>
  <sheetData>
    <row r="1" spans="1:6" ht="20.25" customHeight="1">
      <c r="E1" s="23" t="s">
        <v>4</v>
      </c>
      <c r="F1" s="23"/>
    </row>
    <row r="2" spans="1:6" ht="20.25" customHeight="1">
      <c r="E2" s="23" t="s">
        <v>115</v>
      </c>
      <c r="F2" s="23"/>
    </row>
    <row r="3" spans="1:6" ht="22.5" customHeight="1"/>
    <row r="4" spans="1:6" s="9" customFormat="1" ht="57.75" customHeight="1">
      <c r="A4" s="24" t="s">
        <v>142</v>
      </c>
      <c r="B4" s="24"/>
      <c r="C4" s="24"/>
      <c r="D4" s="24"/>
      <c r="E4" s="24"/>
      <c r="F4" s="24"/>
    </row>
    <row r="5" spans="1:6" s="2" customFormat="1" ht="21.75" customHeight="1">
      <c r="A5" s="1"/>
      <c r="B5" s="1"/>
      <c r="C5" s="1"/>
      <c r="D5" s="9"/>
      <c r="E5" s="25" t="s">
        <v>98</v>
      </c>
      <c r="F5" s="25"/>
    </row>
    <row r="6" spans="1:6" ht="34.5" customHeight="1">
      <c r="A6" s="26" t="s">
        <v>8</v>
      </c>
      <c r="B6" s="26"/>
      <c r="C6" s="28" t="s">
        <v>9</v>
      </c>
      <c r="D6" s="27" t="s">
        <v>0</v>
      </c>
      <c r="E6" s="27" t="s">
        <v>1</v>
      </c>
      <c r="F6" s="27"/>
    </row>
    <row r="7" spans="1:6" s="9" customFormat="1" ht="54.75" customHeight="1">
      <c r="A7" s="3" t="s">
        <v>5</v>
      </c>
      <c r="B7" s="3" t="s">
        <v>6</v>
      </c>
      <c r="C7" s="28"/>
      <c r="D7" s="27"/>
      <c r="E7" s="17" t="s">
        <v>2</v>
      </c>
      <c r="F7" s="17" t="s">
        <v>3</v>
      </c>
    </row>
    <row r="8" spans="1:6" s="9" customFormat="1" ht="36.75" customHeight="1">
      <c r="A8" s="3"/>
      <c r="B8" s="3"/>
      <c r="C8" s="4" t="s">
        <v>10</v>
      </c>
      <c r="D8" s="13">
        <f>E8+F8</f>
        <v>165261571.09999999</v>
      </c>
      <c r="E8" s="17">
        <f>E9+E14+E67+E72+E77+E96+E100</f>
        <v>133727513.3</v>
      </c>
      <c r="F8" s="17">
        <f>F9+F14+F67+F72+F77+F96+F100</f>
        <v>31534057.800000001</v>
      </c>
    </row>
    <row r="9" spans="1:6" ht="36" customHeight="1">
      <c r="A9" s="22"/>
      <c r="B9" s="22"/>
      <c r="C9" s="12" t="s">
        <v>15</v>
      </c>
      <c r="D9" s="17">
        <f>E9+F9</f>
        <v>4813444.5</v>
      </c>
      <c r="E9" s="17">
        <f>E10</f>
        <v>3990141.1</v>
      </c>
      <c r="F9" s="17">
        <f>F10</f>
        <v>823303.39999999991</v>
      </c>
    </row>
    <row r="10" spans="1:6" ht="30.75" customHeight="1">
      <c r="A10" s="16" t="s">
        <v>77</v>
      </c>
      <c r="B10" s="5"/>
      <c r="C10" s="3" t="s">
        <v>78</v>
      </c>
      <c r="D10" s="17">
        <f>E10+F10</f>
        <v>4813444.5</v>
      </c>
      <c r="E10" s="17">
        <f>E12+E13</f>
        <v>3990141.1</v>
      </c>
      <c r="F10" s="17">
        <f>F12+F13</f>
        <v>823303.39999999991</v>
      </c>
    </row>
    <row r="11" spans="1:6" ht="27" customHeight="1">
      <c r="A11" s="18"/>
      <c r="B11" s="6"/>
      <c r="C11" s="7" t="s">
        <v>11</v>
      </c>
      <c r="D11" s="14"/>
      <c r="E11" s="14"/>
      <c r="F11" s="14"/>
    </row>
    <row r="12" spans="1:6" ht="55.5" customHeight="1">
      <c r="A12" s="18"/>
      <c r="B12" s="6" t="s">
        <v>7</v>
      </c>
      <c r="C12" s="10" t="s">
        <v>92</v>
      </c>
      <c r="D12" s="15">
        <f>E12+F12</f>
        <v>458562.7</v>
      </c>
      <c r="E12" s="15">
        <v>361073</v>
      </c>
      <c r="F12" s="15">
        <v>97489.7</v>
      </c>
    </row>
    <row r="13" spans="1:6" ht="78" customHeight="1">
      <c r="A13" s="18"/>
      <c r="B13" s="6" t="s">
        <v>12</v>
      </c>
      <c r="C13" s="10" t="s">
        <v>91</v>
      </c>
      <c r="D13" s="15">
        <f>E13+F13</f>
        <v>4354881.8</v>
      </c>
      <c r="E13" s="15">
        <v>3629068.1</v>
      </c>
      <c r="F13" s="15">
        <v>725813.7</v>
      </c>
    </row>
    <row r="14" spans="1:6" ht="53.25" customHeight="1">
      <c r="A14" s="22"/>
      <c r="B14" s="22"/>
      <c r="C14" s="12" t="s">
        <v>124</v>
      </c>
      <c r="D14" s="17">
        <f>E14+F14</f>
        <v>122461670.40000001</v>
      </c>
      <c r="E14" s="17">
        <f>E19+E26+E30+E42+E49+E15</f>
        <v>96345577.900000006</v>
      </c>
      <c r="F14" s="17">
        <f>F19+F26+F30+F42+F49+F15</f>
        <v>26116092.5</v>
      </c>
    </row>
    <row r="15" spans="1:6" ht="38.25" customHeight="1">
      <c r="A15" s="16" t="s">
        <v>82</v>
      </c>
      <c r="B15" s="5"/>
      <c r="C15" s="3" t="s">
        <v>83</v>
      </c>
      <c r="D15" s="17">
        <f>E15+F15</f>
        <v>4465466.9000000004</v>
      </c>
      <c r="E15" s="17">
        <f>E17+E18</f>
        <v>3355267.5</v>
      </c>
      <c r="F15" s="17">
        <f>F17+F18</f>
        <v>1110199.3999999999</v>
      </c>
    </row>
    <row r="16" spans="1:6" ht="27" customHeight="1">
      <c r="A16" s="18"/>
      <c r="B16" s="6"/>
      <c r="C16" s="7" t="s">
        <v>11</v>
      </c>
      <c r="D16" s="14"/>
      <c r="E16" s="14"/>
      <c r="F16" s="14"/>
    </row>
    <row r="17" spans="1:6" ht="54.75" customHeight="1">
      <c r="A17" s="18"/>
      <c r="B17" s="6" t="s">
        <v>7</v>
      </c>
      <c r="C17" s="10" t="s">
        <v>84</v>
      </c>
      <c r="D17" s="15">
        <f>E17+F17</f>
        <v>316565.7</v>
      </c>
      <c r="E17" s="15">
        <v>94964.2</v>
      </c>
      <c r="F17" s="15">
        <v>221601.5</v>
      </c>
    </row>
    <row r="18" spans="1:6" ht="91.5" customHeight="1">
      <c r="A18" s="18"/>
      <c r="B18" s="6" t="s">
        <v>34</v>
      </c>
      <c r="C18" s="10" t="s">
        <v>100</v>
      </c>
      <c r="D18" s="15">
        <f>E18+F18</f>
        <v>4148901.1999999997</v>
      </c>
      <c r="E18" s="15">
        <v>3260303.3</v>
      </c>
      <c r="F18" s="15">
        <v>888597.9</v>
      </c>
    </row>
    <row r="19" spans="1:6" ht="34.5" customHeight="1">
      <c r="A19" s="16" t="s">
        <v>18</v>
      </c>
      <c r="B19" s="5"/>
      <c r="C19" s="3" t="s">
        <v>19</v>
      </c>
      <c r="D19" s="17">
        <f>E19+F19</f>
        <v>21177150.200000003</v>
      </c>
      <c r="E19" s="17">
        <f>SUM(E21:E25)</f>
        <v>16926236.100000001</v>
      </c>
      <c r="F19" s="17">
        <f>SUM(F21:F25)</f>
        <v>4250914.0999999996</v>
      </c>
    </row>
    <row r="20" spans="1:6" ht="27" customHeight="1">
      <c r="A20" s="18"/>
      <c r="B20" s="6"/>
      <c r="C20" s="7" t="s">
        <v>11</v>
      </c>
      <c r="D20" s="14"/>
      <c r="E20" s="14"/>
      <c r="F20" s="14"/>
    </row>
    <row r="21" spans="1:6" ht="52.5" customHeight="1">
      <c r="A21" s="18"/>
      <c r="B21" s="6" t="s">
        <v>21</v>
      </c>
      <c r="C21" s="10" t="s">
        <v>126</v>
      </c>
      <c r="D21" s="15">
        <f t="shared" ref="D21:D26" si="0">E21+F21</f>
        <v>1095381.6000000001</v>
      </c>
      <c r="E21" s="15">
        <v>858962.1</v>
      </c>
      <c r="F21" s="15">
        <v>236419.5</v>
      </c>
    </row>
    <row r="22" spans="1:6" ht="63" customHeight="1">
      <c r="A22" s="18"/>
      <c r="B22" s="6" t="s">
        <v>143</v>
      </c>
      <c r="C22" s="10" t="s">
        <v>145</v>
      </c>
      <c r="D22" s="15">
        <f>E22+F22</f>
        <v>2787291</v>
      </c>
      <c r="E22" s="15">
        <v>2215539</v>
      </c>
      <c r="F22" s="15">
        <v>571752</v>
      </c>
    </row>
    <row r="23" spans="1:6" ht="54.75" customHeight="1">
      <c r="A23" s="18"/>
      <c r="B23" s="6" t="s">
        <v>22</v>
      </c>
      <c r="C23" s="10" t="s">
        <v>127</v>
      </c>
      <c r="D23" s="15">
        <f t="shared" si="0"/>
        <v>1107201.2</v>
      </c>
      <c r="E23" s="15">
        <v>858951.5</v>
      </c>
      <c r="F23" s="15">
        <v>248249.7</v>
      </c>
    </row>
    <row r="24" spans="1:6" ht="63" customHeight="1">
      <c r="A24" s="18"/>
      <c r="B24" s="6" t="s">
        <v>144</v>
      </c>
      <c r="C24" s="10" t="s">
        <v>146</v>
      </c>
      <c r="D24" s="15">
        <f t="shared" si="0"/>
        <v>9233794.8000000007</v>
      </c>
      <c r="E24" s="15">
        <v>7251721.2000000002</v>
      </c>
      <c r="F24" s="15">
        <v>1982073.6</v>
      </c>
    </row>
    <row r="25" spans="1:6" ht="52.5" customHeight="1">
      <c r="A25" s="18"/>
      <c r="B25" s="6" t="s">
        <v>23</v>
      </c>
      <c r="C25" s="10" t="s">
        <v>24</v>
      </c>
      <c r="D25" s="15">
        <f t="shared" si="0"/>
        <v>6953481.5999999996</v>
      </c>
      <c r="E25" s="15">
        <v>5741062.2999999998</v>
      </c>
      <c r="F25" s="15">
        <v>1212419.3</v>
      </c>
    </row>
    <row r="26" spans="1:6" ht="47.25" customHeight="1">
      <c r="A26" s="16" t="s">
        <v>25</v>
      </c>
      <c r="B26" s="5"/>
      <c r="C26" s="3" t="s">
        <v>26</v>
      </c>
      <c r="D26" s="17">
        <f t="shared" si="0"/>
        <v>10781622.700000001</v>
      </c>
      <c r="E26" s="17">
        <f>E28+E29</f>
        <v>8975029.3000000007</v>
      </c>
      <c r="F26" s="17">
        <f>F28+F29</f>
        <v>1806593.4</v>
      </c>
    </row>
    <row r="27" spans="1:6" ht="24.75" customHeight="1">
      <c r="A27" s="18"/>
      <c r="B27" s="6"/>
      <c r="C27" s="7" t="s">
        <v>11</v>
      </c>
      <c r="D27" s="14"/>
      <c r="E27" s="14"/>
      <c r="F27" s="14"/>
    </row>
    <row r="28" spans="1:6" ht="45.75" customHeight="1">
      <c r="A28" s="18"/>
      <c r="B28" s="6" t="s">
        <v>7</v>
      </c>
      <c r="C28" s="10" t="s">
        <v>27</v>
      </c>
      <c r="D28" s="15">
        <f>E28+F28</f>
        <v>98865.5</v>
      </c>
      <c r="E28" s="15">
        <v>72707.8</v>
      </c>
      <c r="F28" s="15">
        <v>26157.7</v>
      </c>
    </row>
    <row r="29" spans="1:6" ht="63.75" customHeight="1">
      <c r="A29" s="18"/>
      <c r="B29" s="6" t="s">
        <v>34</v>
      </c>
      <c r="C29" s="10" t="s">
        <v>93</v>
      </c>
      <c r="D29" s="15">
        <f>E29+F29</f>
        <v>10682757.199999999</v>
      </c>
      <c r="E29" s="15">
        <v>8902321.5</v>
      </c>
      <c r="F29" s="15">
        <v>1780435.7</v>
      </c>
    </row>
    <row r="30" spans="1:6" ht="30.75" customHeight="1">
      <c r="A30" s="16" t="s">
        <v>64</v>
      </c>
      <c r="B30" s="5"/>
      <c r="C30" s="3" t="s">
        <v>65</v>
      </c>
      <c r="D30" s="17">
        <f>+E30+F30</f>
        <v>26510917.100000001</v>
      </c>
      <c r="E30" s="17">
        <f>SUM(E32:E41)</f>
        <v>20616788.600000001</v>
      </c>
      <c r="F30" s="17">
        <f>SUM(F32:F41)</f>
        <v>5894128.5</v>
      </c>
    </row>
    <row r="31" spans="1:6" ht="27" customHeight="1">
      <c r="A31" s="18"/>
      <c r="B31" s="6"/>
      <c r="C31" s="7" t="s">
        <v>11</v>
      </c>
      <c r="D31" s="14"/>
      <c r="E31" s="14"/>
      <c r="F31" s="14"/>
    </row>
    <row r="32" spans="1:6" ht="64.5" customHeight="1">
      <c r="A32" s="18"/>
      <c r="B32" s="11" t="s">
        <v>37</v>
      </c>
      <c r="C32" s="10" t="s">
        <v>66</v>
      </c>
      <c r="D32" s="15">
        <f t="shared" ref="D32:D42" si="1">E32+F32</f>
        <v>686388.20000000007</v>
      </c>
      <c r="E32" s="15">
        <v>541020.30000000005</v>
      </c>
      <c r="F32" s="15">
        <v>145367.9</v>
      </c>
    </row>
    <row r="33" spans="1:6" ht="66.75" customHeight="1">
      <c r="A33" s="18"/>
      <c r="B33" s="11" t="s">
        <v>70</v>
      </c>
      <c r="C33" s="10" t="s">
        <v>103</v>
      </c>
      <c r="D33" s="15">
        <f t="shared" si="1"/>
        <v>7448702.3000000007</v>
      </c>
      <c r="E33" s="15">
        <v>5831537.9000000004</v>
      </c>
      <c r="F33" s="15">
        <v>1617164.4</v>
      </c>
    </row>
    <row r="34" spans="1:6" ht="65.25" customHeight="1">
      <c r="A34" s="18"/>
      <c r="B34" s="11" t="s">
        <v>38</v>
      </c>
      <c r="C34" s="10" t="s">
        <v>67</v>
      </c>
      <c r="D34" s="15">
        <f t="shared" si="1"/>
        <v>350618.7</v>
      </c>
      <c r="E34" s="15">
        <v>276999.90000000002</v>
      </c>
      <c r="F34" s="15">
        <v>73618.8</v>
      </c>
    </row>
    <row r="35" spans="1:6" ht="57.75" customHeight="1">
      <c r="A35" s="18"/>
      <c r="B35" s="11" t="s">
        <v>71</v>
      </c>
      <c r="C35" s="10" t="s">
        <v>102</v>
      </c>
      <c r="D35" s="15">
        <f t="shared" si="1"/>
        <v>5821513.5999999996</v>
      </c>
      <c r="E35" s="15">
        <v>4590444.0999999996</v>
      </c>
      <c r="F35" s="15">
        <v>1231069.5</v>
      </c>
    </row>
    <row r="36" spans="1:6" ht="84" customHeight="1">
      <c r="A36" s="18"/>
      <c r="B36" s="11" t="s">
        <v>39</v>
      </c>
      <c r="C36" s="10" t="s">
        <v>104</v>
      </c>
      <c r="D36" s="15">
        <f t="shared" si="1"/>
        <v>1079210.8999999999</v>
      </c>
      <c r="E36" s="15">
        <v>916197.9</v>
      </c>
      <c r="F36" s="15">
        <v>163013</v>
      </c>
    </row>
    <row r="37" spans="1:6" ht="80.25" customHeight="1">
      <c r="A37" s="18"/>
      <c r="B37" s="11" t="s">
        <v>72</v>
      </c>
      <c r="C37" s="10" t="s">
        <v>105</v>
      </c>
      <c r="D37" s="15">
        <f t="shared" si="1"/>
        <v>7740000</v>
      </c>
      <c r="E37" s="15">
        <v>6449999.7000000002</v>
      </c>
      <c r="F37" s="15">
        <v>1290000.3</v>
      </c>
    </row>
    <row r="38" spans="1:6" ht="71.25" customHeight="1">
      <c r="A38" s="18"/>
      <c r="B38" s="11" t="s">
        <v>41</v>
      </c>
      <c r="C38" s="10" t="s">
        <v>68</v>
      </c>
      <c r="D38" s="15">
        <f t="shared" si="1"/>
        <v>287198.2</v>
      </c>
      <c r="E38" s="15">
        <v>239340.7</v>
      </c>
      <c r="F38" s="15">
        <v>47857.5</v>
      </c>
    </row>
    <row r="39" spans="1:6" ht="80.25" customHeight="1">
      <c r="A39" s="16"/>
      <c r="B39" s="11" t="s">
        <v>76</v>
      </c>
      <c r="C39" s="10" t="s">
        <v>116</v>
      </c>
      <c r="D39" s="15">
        <f t="shared" ref="D39:D40" si="2">E39+F39</f>
        <v>2043800</v>
      </c>
      <c r="E39" s="15">
        <v>1771248.1</v>
      </c>
      <c r="F39" s="15">
        <v>272551.90000000002</v>
      </c>
    </row>
    <row r="40" spans="1:6" ht="80.25" customHeight="1">
      <c r="A40" s="16"/>
      <c r="B40" s="11" t="s">
        <v>44</v>
      </c>
      <c r="C40" s="10" t="s">
        <v>137</v>
      </c>
      <c r="D40" s="15">
        <f t="shared" si="2"/>
        <v>35284.5</v>
      </c>
      <c r="E40" s="15">
        <v>0</v>
      </c>
      <c r="F40" s="15">
        <v>35284.5</v>
      </c>
    </row>
    <row r="41" spans="1:6" ht="70.5" customHeight="1">
      <c r="A41" s="16"/>
      <c r="B41" s="11" t="s">
        <v>139</v>
      </c>
      <c r="C41" s="10" t="s">
        <v>138</v>
      </c>
      <c r="D41" s="15">
        <f t="shared" ref="D41" si="3">E41+F41</f>
        <v>1018200.7</v>
      </c>
      <c r="E41" s="15">
        <v>0</v>
      </c>
      <c r="F41" s="15">
        <v>1018200.7</v>
      </c>
    </row>
    <row r="42" spans="1:6" ht="30.75" customHeight="1">
      <c r="A42" s="16" t="s">
        <v>73</v>
      </c>
      <c r="B42" s="5"/>
      <c r="C42" s="3" t="s">
        <v>97</v>
      </c>
      <c r="D42" s="17">
        <f t="shared" si="1"/>
        <v>11138403.800000001</v>
      </c>
      <c r="E42" s="17">
        <f>E44+E45+E46+E47+E48</f>
        <v>9095316.5</v>
      </c>
      <c r="F42" s="17">
        <f>F44+F45+F46+F47+F48</f>
        <v>2043087.2999999998</v>
      </c>
    </row>
    <row r="43" spans="1:6" ht="27" customHeight="1">
      <c r="A43" s="19"/>
      <c r="B43" s="6"/>
      <c r="C43" s="7" t="s">
        <v>11</v>
      </c>
      <c r="D43" s="14"/>
      <c r="E43" s="14"/>
      <c r="F43" s="14"/>
    </row>
    <row r="44" spans="1:6" ht="54.75" customHeight="1">
      <c r="A44" s="20"/>
      <c r="B44" s="11" t="s">
        <v>37</v>
      </c>
      <c r="C44" s="10" t="s">
        <v>74</v>
      </c>
      <c r="D44" s="15">
        <f t="shared" ref="D44:D47" si="4">E44+F44</f>
        <v>309699</v>
      </c>
      <c r="E44" s="15">
        <v>119115</v>
      </c>
      <c r="F44" s="15">
        <v>190584</v>
      </c>
    </row>
    <row r="45" spans="1:6" ht="82.5" customHeight="1">
      <c r="A45" s="20"/>
      <c r="B45" s="11" t="s">
        <v>39</v>
      </c>
      <c r="C45" s="10" t="s">
        <v>125</v>
      </c>
      <c r="D45" s="15">
        <f t="shared" si="4"/>
        <v>54231.399999999994</v>
      </c>
      <c r="E45" s="15">
        <v>45201.7</v>
      </c>
      <c r="F45" s="15">
        <v>9029.7000000000007</v>
      </c>
    </row>
    <row r="46" spans="1:6" ht="93.75" customHeight="1">
      <c r="A46" s="20"/>
      <c r="B46" s="11" t="s">
        <v>71</v>
      </c>
      <c r="C46" s="10" t="s">
        <v>111</v>
      </c>
      <c r="D46" s="15">
        <f t="shared" si="4"/>
        <v>4495805.9000000004</v>
      </c>
      <c r="E46" s="15">
        <v>3695356.7</v>
      </c>
      <c r="F46" s="15">
        <v>800449.2</v>
      </c>
    </row>
    <row r="47" spans="1:6" ht="84.75" customHeight="1">
      <c r="A47" s="20"/>
      <c r="B47" s="11" t="s">
        <v>75</v>
      </c>
      <c r="C47" s="10" t="s">
        <v>106</v>
      </c>
      <c r="D47" s="15">
        <f t="shared" si="4"/>
        <v>5135163.5</v>
      </c>
      <c r="E47" s="15">
        <v>4282723.0999999996</v>
      </c>
      <c r="F47" s="15">
        <v>852440.4</v>
      </c>
    </row>
    <row r="48" spans="1:6" ht="82.5" customHeight="1">
      <c r="A48" s="21"/>
      <c r="B48" s="11" t="s">
        <v>69</v>
      </c>
      <c r="C48" s="10" t="s">
        <v>110</v>
      </c>
      <c r="D48" s="15">
        <f t="shared" ref="D48" si="5">E48+F48</f>
        <v>1143504</v>
      </c>
      <c r="E48" s="15">
        <v>952920</v>
      </c>
      <c r="F48" s="15">
        <v>190584</v>
      </c>
    </row>
    <row r="49" spans="1:6" ht="30.75" customHeight="1">
      <c r="A49" s="16" t="s">
        <v>35</v>
      </c>
      <c r="B49" s="5"/>
      <c r="C49" s="3" t="s">
        <v>36</v>
      </c>
      <c r="D49" s="17">
        <f>E49+F49</f>
        <v>48388109.700000003</v>
      </c>
      <c r="E49" s="17">
        <f>SUM(E51:E66)</f>
        <v>37376939.899999999</v>
      </c>
      <c r="F49" s="17">
        <f>SUM(F51:F66)</f>
        <v>11011169.800000001</v>
      </c>
    </row>
    <row r="50" spans="1:6" ht="27" customHeight="1">
      <c r="A50" s="19"/>
      <c r="B50" s="6"/>
      <c r="C50" s="7" t="s">
        <v>11</v>
      </c>
      <c r="D50" s="14"/>
      <c r="E50" s="14"/>
      <c r="F50" s="14"/>
    </row>
    <row r="51" spans="1:6" ht="70.5" customHeight="1">
      <c r="A51" s="20"/>
      <c r="B51" s="11" t="s">
        <v>37</v>
      </c>
      <c r="C51" s="10" t="s">
        <v>119</v>
      </c>
      <c r="D51" s="15">
        <f t="shared" ref="D51:D97" si="6">E51+F51</f>
        <v>98674.799999999988</v>
      </c>
      <c r="E51" s="15">
        <v>78949.399999999994</v>
      </c>
      <c r="F51" s="15">
        <v>19725.400000000001</v>
      </c>
    </row>
    <row r="52" spans="1:6" ht="72.75" customHeight="1">
      <c r="A52" s="20"/>
      <c r="B52" s="11" t="s">
        <v>38</v>
      </c>
      <c r="C52" s="10" t="s">
        <v>120</v>
      </c>
      <c r="D52" s="15">
        <f t="shared" si="6"/>
        <v>349245.1</v>
      </c>
      <c r="E52" s="15">
        <v>279396.09999999998</v>
      </c>
      <c r="F52" s="15">
        <v>69849</v>
      </c>
    </row>
    <row r="53" spans="1:6" ht="70.5" customHeight="1">
      <c r="A53" s="20"/>
      <c r="B53" s="11" t="s">
        <v>39</v>
      </c>
      <c r="C53" s="10" t="s">
        <v>40</v>
      </c>
      <c r="D53" s="15">
        <f t="shared" si="6"/>
        <v>912468.39999999991</v>
      </c>
      <c r="E53" s="15">
        <v>755554.7</v>
      </c>
      <c r="F53" s="15">
        <v>156913.70000000001</v>
      </c>
    </row>
    <row r="54" spans="1:6" ht="72.75" customHeight="1">
      <c r="A54" s="20"/>
      <c r="B54" s="11" t="s">
        <v>121</v>
      </c>
      <c r="C54" s="10" t="s">
        <v>122</v>
      </c>
      <c r="D54" s="15">
        <f t="shared" ref="D54" si="7">E54+F54</f>
        <v>1182145</v>
      </c>
      <c r="E54" s="15">
        <v>945725.5</v>
      </c>
      <c r="F54" s="15">
        <v>236419.5</v>
      </c>
    </row>
    <row r="55" spans="1:6" ht="66" customHeight="1">
      <c r="A55" s="20"/>
      <c r="B55" s="11" t="s">
        <v>48</v>
      </c>
      <c r="C55" s="10" t="s">
        <v>94</v>
      </c>
      <c r="D55" s="15">
        <f t="shared" si="6"/>
        <v>14401219</v>
      </c>
      <c r="E55" s="15">
        <v>11940445</v>
      </c>
      <c r="F55" s="15">
        <v>2460774</v>
      </c>
    </row>
    <row r="56" spans="1:6" ht="52.5" customHeight="1">
      <c r="A56" s="20"/>
      <c r="B56" s="11" t="s">
        <v>42</v>
      </c>
      <c r="C56" s="10" t="s">
        <v>108</v>
      </c>
      <c r="D56" s="15">
        <f t="shared" si="6"/>
        <v>1106101.8999999999</v>
      </c>
      <c r="E56" s="15">
        <v>395461.8</v>
      </c>
      <c r="F56" s="15">
        <v>710640.1</v>
      </c>
    </row>
    <row r="57" spans="1:6" ht="50.25" customHeight="1">
      <c r="A57" s="20"/>
      <c r="B57" s="11" t="s">
        <v>49</v>
      </c>
      <c r="C57" s="10" t="s">
        <v>50</v>
      </c>
      <c r="D57" s="15">
        <f t="shared" si="6"/>
        <v>775278.60000000009</v>
      </c>
      <c r="E57" s="15">
        <v>490506.2</v>
      </c>
      <c r="F57" s="15">
        <v>284772.40000000002</v>
      </c>
    </row>
    <row r="58" spans="1:6" ht="75.75" customHeight="1">
      <c r="A58" s="20"/>
      <c r="B58" s="11" t="s">
        <v>44</v>
      </c>
      <c r="C58" s="10" t="s">
        <v>43</v>
      </c>
      <c r="D58" s="15">
        <f t="shared" si="6"/>
        <v>236366.2</v>
      </c>
      <c r="E58" s="15">
        <v>159348</v>
      </c>
      <c r="F58" s="15">
        <v>77018.2</v>
      </c>
    </row>
    <row r="59" spans="1:6" ht="56.25" customHeight="1">
      <c r="A59" s="20"/>
      <c r="B59" s="11" t="s">
        <v>52</v>
      </c>
      <c r="C59" s="10" t="s">
        <v>51</v>
      </c>
      <c r="D59" s="15">
        <f t="shared" si="6"/>
        <v>1137744.7</v>
      </c>
      <c r="E59" s="15">
        <v>948120.6</v>
      </c>
      <c r="F59" s="15">
        <v>189624.1</v>
      </c>
    </row>
    <row r="60" spans="1:6" ht="52.5" customHeight="1">
      <c r="A60" s="20"/>
      <c r="B60" s="11" t="s">
        <v>45</v>
      </c>
      <c r="C60" s="10" t="s">
        <v>109</v>
      </c>
      <c r="D60" s="15">
        <f t="shared" si="6"/>
        <v>405104.2</v>
      </c>
      <c r="E60" s="15">
        <v>324106</v>
      </c>
      <c r="F60" s="15">
        <v>80998.2</v>
      </c>
    </row>
    <row r="61" spans="1:6" ht="56.25" customHeight="1">
      <c r="A61" s="20"/>
      <c r="B61" s="11" t="s">
        <v>56</v>
      </c>
      <c r="C61" s="10" t="s">
        <v>55</v>
      </c>
      <c r="D61" s="15">
        <f t="shared" si="6"/>
        <v>10037594.800000001</v>
      </c>
      <c r="E61" s="15">
        <v>8318634</v>
      </c>
      <c r="F61" s="15">
        <v>1718960.8</v>
      </c>
    </row>
    <row r="62" spans="1:6" ht="54.75" customHeight="1">
      <c r="A62" s="20"/>
      <c r="B62" s="11" t="s">
        <v>47</v>
      </c>
      <c r="C62" s="10" t="s">
        <v>46</v>
      </c>
      <c r="D62" s="15">
        <f t="shared" si="6"/>
        <v>1351330.1</v>
      </c>
      <c r="E62" s="15">
        <v>565841</v>
      </c>
      <c r="F62" s="15">
        <v>785489.1</v>
      </c>
    </row>
    <row r="63" spans="1:6" ht="57" customHeight="1">
      <c r="A63" s="20"/>
      <c r="B63" s="11" t="s">
        <v>53</v>
      </c>
      <c r="C63" s="10" t="s">
        <v>54</v>
      </c>
      <c r="D63" s="15">
        <f t="shared" si="6"/>
        <v>10623925.4</v>
      </c>
      <c r="E63" s="15">
        <v>7572111</v>
      </c>
      <c r="F63" s="15">
        <v>3051814.4</v>
      </c>
    </row>
    <row r="64" spans="1:6" ht="54.75" customHeight="1">
      <c r="A64" s="20"/>
      <c r="B64" s="11" t="s">
        <v>117</v>
      </c>
      <c r="C64" s="10" t="s">
        <v>118</v>
      </c>
      <c r="D64" s="15">
        <f t="shared" ref="D64:D65" si="8">E64+F64</f>
        <v>120000</v>
      </c>
      <c r="E64" s="15">
        <v>100000</v>
      </c>
      <c r="F64" s="15">
        <v>20000</v>
      </c>
    </row>
    <row r="65" spans="1:6" ht="73.5" customHeight="1">
      <c r="A65" s="20"/>
      <c r="B65" s="11" t="s">
        <v>130</v>
      </c>
      <c r="C65" s="10" t="s">
        <v>131</v>
      </c>
      <c r="D65" s="15">
        <f t="shared" si="8"/>
        <v>250152.3</v>
      </c>
      <c r="E65" s="15">
        <v>200121.8</v>
      </c>
      <c r="F65" s="15">
        <v>50030.5</v>
      </c>
    </row>
    <row r="66" spans="1:6" ht="78.75" customHeight="1">
      <c r="A66" s="21"/>
      <c r="B66" s="11" t="s">
        <v>128</v>
      </c>
      <c r="C66" s="10" t="s">
        <v>129</v>
      </c>
      <c r="D66" s="15">
        <f t="shared" ref="D66" si="9">E66+F66</f>
        <v>5400759.1999999993</v>
      </c>
      <c r="E66" s="15">
        <v>4302618.8</v>
      </c>
      <c r="F66" s="15">
        <v>1098140.3999999999</v>
      </c>
    </row>
    <row r="67" spans="1:6" ht="42" customHeight="1">
      <c r="A67" s="22"/>
      <c r="B67" s="22"/>
      <c r="C67" s="12" t="s">
        <v>141</v>
      </c>
      <c r="D67" s="17">
        <f t="shared" ref="D67:D68" si="10">E67+F67</f>
        <v>3990692.5999999996</v>
      </c>
      <c r="E67" s="17">
        <f>E68</f>
        <v>3036574.9</v>
      </c>
      <c r="F67" s="17">
        <f>F68</f>
        <v>954117.7</v>
      </c>
    </row>
    <row r="68" spans="1:6" ht="30.75" customHeight="1">
      <c r="A68" s="16" t="s">
        <v>61</v>
      </c>
      <c r="B68" s="5"/>
      <c r="C68" s="3" t="s">
        <v>62</v>
      </c>
      <c r="D68" s="17">
        <f t="shared" si="10"/>
        <v>3990692.5999999996</v>
      </c>
      <c r="E68" s="17">
        <f>E70+E71</f>
        <v>3036574.9</v>
      </c>
      <c r="F68" s="17">
        <f>F70+F71</f>
        <v>954117.7</v>
      </c>
    </row>
    <row r="69" spans="1:6" ht="27" customHeight="1">
      <c r="A69" s="18"/>
      <c r="B69" s="6"/>
      <c r="C69" s="7" t="s">
        <v>11</v>
      </c>
      <c r="D69" s="14"/>
      <c r="E69" s="14"/>
      <c r="F69" s="14"/>
    </row>
    <row r="70" spans="1:6" ht="53.25" customHeight="1">
      <c r="A70" s="18"/>
      <c r="B70" s="6" t="s">
        <v>45</v>
      </c>
      <c r="C70" s="10" t="s">
        <v>63</v>
      </c>
      <c r="D70" s="15">
        <f>E70+F70</f>
        <v>903497.5</v>
      </c>
      <c r="E70" s="15">
        <v>682052.5</v>
      </c>
      <c r="F70" s="15">
        <v>221445</v>
      </c>
    </row>
    <row r="71" spans="1:6" ht="72" customHeight="1">
      <c r="A71" s="18"/>
      <c r="B71" s="6" t="s">
        <v>14</v>
      </c>
      <c r="C71" s="10" t="s">
        <v>107</v>
      </c>
      <c r="D71" s="15">
        <f>E71+F71</f>
        <v>3087195.0999999996</v>
      </c>
      <c r="E71" s="15">
        <v>2354522.4</v>
      </c>
      <c r="F71" s="15">
        <v>732672.7</v>
      </c>
    </row>
    <row r="72" spans="1:6" ht="36" customHeight="1">
      <c r="A72" s="22"/>
      <c r="B72" s="22"/>
      <c r="C72" s="12" t="s">
        <v>16</v>
      </c>
      <c r="D72" s="17">
        <f>E72+F72</f>
        <v>1375587.4000000001</v>
      </c>
      <c r="E72" s="17">
        <f>E73</f>
        <v>1158455.1000000001</v>
      </c>
      <c r="F72" s="17">
        <f>F73</f>
        <v>217132.3</v>
      </c>
    </row>
    <row r="73" spans="1:6" ht="48" customHeight="1">
      <c r="A73" s="16" t="s">
        <v>57</v>
      </c>
      <c r="B73" s="5"/>
      <c r="C73" s="3" t="s">
        <v>58</v>
      </c>
      <c r="D73" s="17">
        <f>E73+F73</f>
        <v>1375587.4000000001</v>
      </c>
      <c r="E73" s="17">
        <f>E75+E76</f>
        <v>1158455.1000000001</v>
      </c>
      <c r="F73" s="17">
        <f>F75+F76</f>
        <v>217132.3</v>
      </c>
    </row>
    <row r="74" spans="1:6" ht="27" customHeight="1">
      <c r="A74" s="18"/>
      <c r="B74" s="6"/>
      <c r="C74" s="7" t="s">
        <v>11</v>
      </c>
      <c r="D74" s="14"/>
      <c r="E74" s="14"/>
      <c r="F74" s="14"/>
    </row>
    <row r="75" spans="1:6" ht="50.25" customHeight="1">
      <c r="A75" s="18"/>
      <c r="B75" s="6" t="s">
        <v>7</v>
      </c>
      <c r="C75" s="10" t="s">
        <v>59</v>
      </c>
      <c r="D75" s="15">
        <f>E75+F75</f>
        <v>511718</v>
      </c>
      <c r="E75" s="15">
        <v>467359.6</v>
      </c>
      <c r="F75" s="15">
        <v>44358.400000000001</v>
      </c>
    </row>
    <row r="76" spans="1:6" ht="57.75" customHeight="1">
      <c r="A76" s="18"/>
      <c r="B76" s="6" t="s">
        <v>14</v>
      </c>
      <c r="C76" s="10" t="s">
        <v>60</v>
      </c>
      <c r="D76" s="15">
        <f>E76+F76</f>
        <v>863869.4</v>
      </c>
      <c r="E76" s="15">
        <v>691095.5</v>
      </c>
      <c r="F76" s="15">
        <v>172773.9</v>
      </c>
    </row>
    <row r="77" spans="1:6" ht="36.75" customHeight="1">
      <c r="A77" s="22"/>
      <c r="B77" s="22"/>
      <c r="C77" s="12" t="s">
        <v>123</v>
      </c>
      <c r="D77" s="17">
        <f>E77+F77</f>
        <v>14783840.300000001</v>
      </c>
      <c r="E77" s="17">
        <f>E83+E87+E91+E78</f>
        <v>12278471.5</v>
      </c>
      <c r="F77" s="17">
        <f>F83+F87+F91+F78</f>
        <v>2505368.7999999998</v>
      </c>
    </row>
    <row r="78" spans="1:6" ht="36.75" customHeight="1">
      <c r="A78" s="16" t="s">
        <v>132</v>
      </c>
      <c r="B78" s="5"/>
      <c r="C78" s="3" t="s">
        <v>133</v>
      </c>
      <c r="D78" s="17">
        <f>E78+F78</f>
        <v>5795452.3000000007</v>
      </c>
      <c r="E78" s="17">
        <f>E80+E81+E82</f>
        <v>4710208.7</v>
      </c>
      <c r="F78" s="17">
        <f>F80+F81+F82</f>
        <v>1085243.6000000001</v>
      </c>
    </row>
    <row r="79" spans="1:6" ht="21.75" customHeight="1">
      <c r="A79" s="18"/>
      <c r="B79" s="6"/>
      <c r="C79" s="7" t="s">
        <v>11</v>
      </c>
      <c r="D79" s="14"/>
      <c r="E79" s="14"/>
      <c r="F79" s="14"/>
    </row>
    <row r="80" spans="1:6" ht="52.5" customHeight="1">
      <c r="A80" s="18"/>
      <c r="B80" s="6" t="s">
        <v>7</v>
      </c>
      <c r="C80" s="10" t="s">
        <v>134</v>
      </c>
      <c r="D80" s="15">
        <f>E80+F80</f>
        <v>1585956</v>
      </c>
      <c r="E80" s="15">
        <v>1250438.8999999999</v>
      </c>
      <c r="F80" s="15">
        <v>335517.09999999998</v>
      </c>
    </row>
    <row r="81" spans="1:6" ht="67.5" customHeight="1">
      <c r="A81" s="18"/>
      <c r="B81" s="6" t="s">
        <v>71</v>
      </c>
      <c r="C81" s="10" t="s">
        <v>135</v>
      </c>
      <c r="D81" s="15">
        <f>E81+F81</f>
        <v>1935052.8</v>
      </c>
      <c r="E81" s="15">
        <v>1588066.6</v>
      </c>
      <c r="F81" s="15">
        <v>346986.2</v>
      </c>
    </row>
    <row r="82" spans="1:6" ht="69" customHeight="1">
      <c r="A82" s="18"/>
      <c r="B82" s="6" t="s">
        <v>75</v>
      </c>
      <c r="C82" s="10" t="s">
        <v>136</v>
      </c>
      <c r="D82" s="15">
        <f>E82+F82</f>
        <v>2274443.5</v>
      </c>
      <c r="E82" s="15">
        <v>1871703.2</v>
      </c>
      <c r="F82" s="15">
        <v>402740.3</v>
      </c>
    </row>
    <row r="83" spans="1:6" ht="30.75" customHeight="1">
      <c r="A83" s="16" t="s">
        <v>85</v>
      </c>
      <c r="B83" s="5"/>
      <c r="C83" s="3" t="s">
        <v>90</v>
      </c>
      <c r="D83" s="17">
        <f>E83+F83</f>
        <v>5978209</v>
      </c>
      <c r="E83" s="17">
        <f>E85+E86</f>
        <v>4782591.9000000004</v>
      </c>
      <c r="F83" s="17">
        <f>F85+F86</f>
        <v>1195617.0999999999</v>
      </c>
    </row>
    <row r="84" spans="1:6" ht="27" customHeight="1">
      <c r="A84" s="18"/>
      <c r="B84" s="6"/>
      <c r="C84" s="7" t="s">
        <v>11</v>
      </c>
      <c r="D84" s="14"/>
      <c r="E84" s="14"/>
      <c r="F84" s="14"/>
    </row>
    <row r="85" spans="1:6" ht="62.25" customHeight="1">
      <c r="A85" s="18"/>
      <c r="B85" s="6" t="s">
        <v>17</v>
      </c>
      <c r="C85" s="10" t="s">
        <v>89</v>
      </c>
      <c r="D85" s="15">
        <f>E85+F85</f>
        <v>55451.3</v>
      </c>
      <c r="E85" s="15">
        <v>44358.400000000001</v>
      </c>
      <c r="F85" s="15">
        <v>11092.9</v>
      </c>
    </row>
    <row r="86" spans="1:6" ht="90" customHeight="1">
      <c r="A86" s="18"/>
      <c r="B86" s="6" t="s">
        <v>34</v>
      </c>
      <c r="C86" s="10" t="s">
        <v>101</v>
      </c>
      <c r="D86" s="15">
        <f>E86+F86</f>
        <v>5922757.7000000002</v>
      </c>
      <c r="E86" s="15">
        <v>4738233.5</v>
      </c>
      <c r="F86" s="15">
        <v>1184524.2</v>
      </c>
    </row>
    <row r="87" spans="1:6" ht="30.75" customHeight="1">
      <c r="A87" s="16" t="s">
        <v>28</v>
      </c>
      <c r="B87" s="5"/>
      <c r="C87" s="3" t="s">
        <v>29</v>
      </c>
      <c r="D87" s="17">
        <f>E87+F87</f>
        <v>2204961.6</v>
      </c>
      <c r="E87" s="17">
        <f>E89+E90</f>
        <v>2142450</v>
      </c>
      <c r="F87" s="17">
        <f>F89+F90</f>
        <v>62511.6</v>
      </c>
    </row>
    <row r="88" spans="1:6" ht="27" customHeight="1">
      <c r="A88" s="18"/>
      <c r="B88" s="6"/>
      <c r="C88" s="7" t="s">
        <v>11</v>
      </c>
      <c r="D88" s="14"/>
      <c r="E88" s="14"/>
      <c r="F88" s="14"/>
    </row>
    <row r="89" spans="1:6" ht="72.75" customHeight="1">
      <c r="A89" s="18"/>
      <c r="B89" s="11" t="s">
        <v>7</v>
      </c>
      <c r="C89" s="10" t="s">
        <v>30</v>
      </c>
      <c r="D89" s="15">
        <f>E89+F89</f>
        <v>685903.2</v>
      </c>
      <c r="E89" s="15">
        <v>628156.19999999995</v>
      </c>
      <c r="F89" s="15">
        <v>57747</v>
      </c>
    </row>
    <row r="90" spans="1:6" ht="84.75" customHeight="1">
      <c r="A90" s="18"/>
      <c r="B90" s="11" t="s">
        <v>34</v>
      </c>
      <c r="C90" s="10" t="s">
        <v>31</v>
      </c>
      <c r="D90" s="15">
        <f>E90+F90</f>
        <v>1519058.4000000001</v>
      </c>
      <c r="E90" s="15">
        <v>1514293.8</v>
      </c>
      <c r="F90" s="15">
        <v>4764.6000000000004</v>
      </c>
    </row>
    <row r="91" spans="1:6" ht="42.75" customHeight="1">
      <c r="A91" s="16" t="s">
        <v>32</v>
      </c>
      <c r="B91" s="5"/>
      <c r="C91" s="3" t="s">
        <v>33</v>
      </c>
      <c r="D91" s="17">
        <f>E91+F91</f>
        <v>805217.4</v>
      </c>
      <c r="E91" s="17">
        <f>E93+E94+E95</f>
        <v>643220.9</v>
      </c>
      <c r="F91" s="17">
        <f>F93+F94+F95</f>
        <v>161996.5</v>
      </c>
    </row>
    <row r="92" spans="1:6" ht="27" customHeight="1">
      <c r="A92" s="18"/>
      <c r="B92" s="6"/>
      <c r="C92" s="7" t="s">
        <v>11</v>
      </c>
      <c r="D92" s="14"/>
      <c r="E92" s="14"/>
      <c r="F92" s="14"/>
    </row>
    <row r="93" spans="1:6" ht="70.5" customHeight="1">
      <c r="A93" s="18"/>
      <c r="B93" s="11" t="s">
        <v>7</v>
      </c>
      <c r="C93" s="10" t="s">
        <v>112</v>
      </c>
      <c r="D93" s="15">
        <f>E93+F93</f>
        <v>343051.2</v>
      </c>
      <c r="E93" s="15">
        <v>285876</v>
      </c>
      <c r="F93" s="15">
        <v>57175.199999999997</v>
      </c>
    </row>
    <row r="94" spans="1:6" ht="63.75" customHeight="1">
      <c r="A94" s="18"/>
      <c r="B94" s="11" t="s">
        <v>13</v>
      </c>
      <c r="C94" s="10" t="s">
        <v>113</v>
      </c>
      <c r="D94" s="15">
        <f>E94+F94</f>
        <v>128644.2</v>
      </c>
      <c r="E94" s="15">
        <v>119115</v>
      </c>
      <c r="F94" s="15">
        <v>9529.2000000000007</v>
      </c>
    </row>
    <row r="95" spans="1:6" ht="90.75" customHeight="1">
      <c r="A95" s="18"/>
      <c r="B95" s="11" t="s">
        <v>20</v>
      </c>
      <c r="C95" s="10" t="s">
        <v>114</v>
      </c>
      <c r="D95" s="15">
        <f>E95+F95</f>
        <v>333522</v>
      </c>
      <c r="E95" s="15">
        <v>238229.9</v>
      </c>
      <c r="F95" s="15">
        <v>95292.1</v>
      </c>
    </row>
    <row r="96" spans="1:6" ht="53.25" customHeight="1">
      <c r="A96" s="22"/>
      <c r="B96" s="22"/>
      <c r="C96" s="12" t="s">
        <v>87</v>
      </c>
      <c r="D96" s="17">
        <f t="shared" si="6"/>
        <v>12959100.800000001</v>
      </c>
      <c r="E96" s="17">
        <f>E97</f>
        <v>12959100.800000001</v>
      </c>
      <c r="F96" s="17">
        <f>F97</f>
        <v>0</v>
      </c>
    </row>
    <row r="97" spans="1:6" ht="30.75" customHeight="1">
      <c r="A97" s="16" t="s">
        <v>88</v>
      </c>
      <c r="B97" s="5"/>
      <c r="C97" s="3" t="s">
        <v>140</v>
      </c>
      <c r="D97" s="17">
        <f t="shared" si="6"/>
        <v>12959100.800000001</v>
      </c>
      <c r="E97" s="17">
        <f>E99</f>
        <v>12959100.800000001</v>
      </c>
      <c r="F97" s="17">
        <f>F99</f>
        <v>0</v>
      </c>
    </row>
    <row r="98" spans="1:6" ht="27" customHeight="1">
      <c r="A98" s="18"/>
      <c r="B98" s="11"/>
      <c r="C98" s="7" t="s">
        <v>11</v>
      </c>
      <c r="D98" s="14"/>
      <c r="E98" s="14"/>
      <c r="F98" s="14"/>
    </row>
    <row r="99" spans="1:6" ht="69.75" customHeight="1">
      <c r="A99" s="18"/>
      <c r="B99" s="11" t="s">
        <v>76</v>
      </c>
      <c r="C99" s="10" t="s">
        <v>99</v>
      </c>
      <c r="D99" s="15">
        <f>E99+F99</f>
        <v>12959100.800000001</v>
      </c>
      <c r="E99" s="15">
        <v>12959100.800000001</v>
      </c>
      <c r="F99" s="15">
        <v>0</v>
      </c>
    </row>
    <row r="100" spans="1:6" ht="40.5" customHeight="1">
      <c r="A100" s="22"/>
      <c r="B100" s="22"/>
      <c r="C100" s="12" t="s">
        <v>81</v>
      </c>
      <c r="D100" s="17">
        <f>E100+F100</f>
        <v>4877235.0999999996</v>
      </c>
      <c r="E100" s="17">
        <f>E101</f>
        <v>3959192</v>
      </c>
      <c r="F100" s="17">
        <f>F101</f>
        <v>918043.09999999986</v>
      </c>
    </row>
    <row r="101" spans="1:6" ht="30.75" customHeight="1">
      <c r="A101" s="16" t="s">
        <v>86</v>
      </c>
      <c r="B101" s="5"/>
      <c r="C101" s="3" t="s">
        <v>79</v>
      </c>
      <c r="D101" s="17">
        <f>E101+F101</f>
        <v>4877235.0999999996</v>
      </c>
      <c r="E101" s="17">
        <f>E103+E104+E105</f>
        <v>3959192</v>
      </c>
      <c r="F101" s="17">
        <f>F103+F104+F105</f>
        <v>918043.09999999986</v>
      </c>
    </row>
    <row r="102" spans="1:6" ht="33" customHeight="1">
      <c r="A102" s="18"/>
      <c r="B102" s="11"/>
      <c r="C102" s="7" t="s">
        <v>11</v>
      </c>
      <c r="D102" s="14"/>
      <c r="E102" s="14"/>
      <c r="F102" s="14"/>
    </row>
    <row r="103" spans="1:6" ht="51.75" customHeight="1">
      <c r="A103" s="18"/>
      <c r="B103" s="11" t="s">
        <v>7</v>
      </c>
      <c r="C103" s="10" t="s">
        <v>80</v>
      </c>
      <c r="D103" s="15">
        <f>E103+F103</f>
        <v>1060933.5</v>
      </c>
      <c r="E103" s="15">
        <v>781156.2</v>
      </c>
      <c r="F103" s="15">
        <v>279777.3</v>
      </c>
    </row>
    <row r="104" spans="1:6" ht="66.75" customHeight="1">
      <c r="A104" s="18"/>
      <c r="B104" s="11" t="s">
        <v>12</v>
      </c>
      <c r="C104" s="10" t="s">
        <v>96</v>
      </c>
      <c r="D104" s="15">
        <f>E104+F104</f>
        <v>2298014.2000000002</v>
      </c>
      <c r="E104" s="15">
        <v>1915178.6</v>
      </c>
      <c r="F104" s="15">
        <v>382835.6</v>
      </c>
    </row>
    <row r="105" spans="1:6" ht="77.25" customHeight="1">
      <c r="A105" s="18"/>
      <c r="B105" s="11" t="s">
        <v>14</v>
      </c>
      <c r="C105" s="10" t="s">
        <v>95</v>
      </c>
      <c r="D105" s="15">
        <f>E105+F105</f>
        <v>1518287.4</v>
      </c>
      <c r="E105" s="15">
        <v>1262857.2</v>
      </c>
      <c r="F105" s="15">
        <v>255430.2</v>
      </c>
    </row>
  </sheetData>
  <mergeCells count="30">
    <mergeCell ref="E1:F1"/>
    <mergeCell ref="E2:F2"/>
    <mergeCell ref="A4:F4"/>
    <mergeCell ref="E5:F5"/>
    <mergeCell ref="A74:A76"/>
    <mergeCell ref="A6:B6"/>
    <mergeCell ref="D6:D7"/>
    <mergeCell ref="C6:C7"/>
    <mergeCell ref="E6:F6"/>
    <mergeCell ref="A72:B72"/>
    <mergeCell ref="A14:B14"/>
    <mergeCell ref="A9:B9"/>
    <mergeCell ref="A11:A13"/>
    <mergeCell ref="A20:A25"/>
    <mergeCell ref="A31:A38"/>
    <mergeCell ref="A16:A18"/>
    <mergeCell ref="A102:A105"/>
    <mergeCell ref="A69:A71"/>
    <mergeCell ref="A98:A99"/>
    <mergeCell ref="A92:A95"/>
    <mergeCell ref="A79:A82"/>
    <mergeCell ref="A88:A90"/>
    <mergeCell ref="A77:B77"/>
    <mergeCell ref="A84:A86"/>
    <mergeCell ref="A27:A29"/>
    <mergeCell ref="A43:A48"/>
    <mergeCell ref="A50:A66"/>
    <mergeCell ref="A100:B100"/>
    <mergeCell ref="A96:B96"/>
    <mergeCell ref="A67:B67"/>
  </mergeCells>
  <printOptions horizontalCentered="1"/>
  <pageMargins left="0" right="0" top="0" bottom="0.44" header="0" footer="0"/>
  <pageSetup paperSize="9" scale="64" firstPageNumber="254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Հավելված N 1, աղ N 4</vt:lpstr>
      <vt:lpstr>'Հավելված N 1, աղ N 4'!Print_Area</vt:lpstr>
      <vt:lpstr>'Հավելված N 1, աղ N 4'!Print_Titles</vt:lpstr>
    </vt:vector>
  </TitlesOfParts>
  <Company>MFE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</dc:creator>
  <cp:lastModifiedBy>iravaban</cp:lastModifiedBy>
  <cp:lastPrinted>2019-12-11T07:46:00Z</cp:lastPrinted>
  <dcterms:created xsi:type="dcterms:W3CDTF">2007-03-02T10:56:04Z</dcterms:created>
  <dcterms:modified xsi:type="dcterms:W3CDTF">2019-12-19T11:25:24Z</dcterms:modified>
</cp:coreProperties>
</file>